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0" windowWidth="16710" windowHeight="11010" tabRatio="922"/>
  </bookViews>
  <sheets>
    <sheet name="Analysis" sheetId="20" r:id="rId1"/>
    <sheet name="PCP Statistics" sheetId="14" r:id="rId2"/>
    <sheet name="Reference" sheetId="22" r:id="rId3"/>
  </sheets>
  <definedNames>
    <definedName name="_xlnm.Print_Area" localSheetId="0">Analysis!$A$1:$M$41</definedName>
    <definedName name="_xlnm.Print_Area" localSheetId="1">'PCP Statistics'!$A$1:$Q$29</definedName>
    <definedName name="_xlnm.Print_Area" localSheetId="2">Reference!$A$1:$D$23</definedName>
  </definedNames>
  <calcPr calcId="145621"/>
</workbook>
</file>

<file path=xl/calcChain.xml><?xml version="1.0" encoding="utf-8"?>
<calcChain xmlns="http://schemas.openxmlformats.org/spreadsheetml/2006/main">
  <c r="Q8" i="14" l="1"/>
  <c r="M8" i="14"/>
  <c r="I8" i="14"/>
  <c r="E8" i="14"/>
  <c r="P29" i="14" l="1"/>
  <c r="O29" i="14"/>
  <c r="N29" i="14"/>
  <c r="L29" i="14"/>
  <c r="K29" i="14"/>
  <c r="J29" i="14"/>
  <c r="H29" i="14"/>
  <c r="G29" i="14"/>
  <c r="F29" i="14"/>
  <c r="Q28" i="14"/>
  <c r="M28" i="14"/>
  <c r="I28" i="14"/>
  <c r="I29" i="14" s="1"/>
  <c r="P27" i="14"/>
  <c r="O27" i="14"/>
  <c r="N27" i="14"/>
  <c r="L27" i="14"/>
  <c r="K27" i="14"/>
  <c r="J27" i="14"/>
  <c r="H27" i="14"/>
  <c r="G27" i="14"/>
  <c r="F27" i="14"/>
  <c r="Q26" i="14"/>
  <c r="M26" i="14"/>
  <c r="I26" i="14"/>
  <c r="Q25" i="14"/>
  <c r="M25" i="14"/>
  <c r="I25" i="14"/>
  <c r="Q23" i="14"/>
  <c r="M23" i="14"/>
  <c r="I23" i="14"/>
  <c r="Q22" i="14"/>
  <c r="M22" i="14"/>
  <c r="I22" i="14"/>
  <c r="Q21" i="14"/>
  <c r="M21" i="14"/>
  <c r="I21" i="14"/>
  <c r="Q20" i="14"/>
  <c r="M20" i="14"/>
  <c r="I20" i="14"/>
  <c r="Q19" i="14"/>
  <c r="M19" i="14"/>
  <c r="I19" i="14"/>
  <c r="Q18" i="14"/>
  <c r="M18" i="14"/>
  <c r="I18" i="14"/>
  <c r="Q17" i="14"/>
  <c r="M17" i="14"/>
  <c r="I17" i="14"/>
  <c r="Q16" i="14"/>
  <c r="M16" i="14"/>
  <c r="I16" i="14"/>
  <c r="Q15" i="14"/>
  <c r="M15" i="14"/>
  <c r="I15" i="14"/>
  <c r="Q14" i="14"/>
  <c r="M14" i="14"/>
  <c r="I14" i="14"/>
  <c r="Q13" i="14"/>
  <c r="M13" i="14"/>
  <c r="I13" i="14"/>
  <c r="Q12" i="14"/>
  <c r="M12" i="14"/>
  <c r="I12" i="14"/>
  <c r="Q11" i="14"/>
  <c r="M11" i="14"/>
  <c r="I11" i="14"/>
  <c r="P10" i="14"/>
  <c r="O10" i="14"/>
  <c r="N10" i="14"/>
  <c r="L10" i="14"/>
  <c r="K10" i="14"/>
  <c r="J10" i="14"/>
  <c r="H10" i="14"/>
  <c r="G10" i="14"/>
  <c r="G9" i="14" s="1"/>
  <c r="F10" i="14"/>
  <c r="F9" i="14" s="1"/>
  <c r="Q7" i="14"/>
  <c r="M7" i="14"/>
  <c r="I7" i="14"/>
  <c r="E7" i="14"/>
  <c r="M27" i="14" l="1"/>
  <c r="N9" i="14"/>
  <c r="N24" i="14"/>
  <c r="O9" i="14"/>
  <c r="O24" i="14"/>
  <c r="J9" i="14"/>
  <c r="J24" i="14"/>
  <c r="K9" i="14"/>
  <c r="K24" i="14"/>
  <c r="M10" i="14"/>
  <c r="M9" i="14" s="1"/>
  <c r="L9" i="14"/>
  <c r="L24" i="14"/>
  <c r="M24" i="14" s="1"/>
  <c r="Q10" i="14"/>
  <c r="Q9" i="14" s="1"/>
  <c r="P9" i="14"/>
  <c r="P24" i="14"/>
  <c r="Q24" i="14" s="1"/>
  <c r="I10" i="14"/>
  <c r="I9" i="14" s="1"/>
  <c r="H9" i="14"/>
  <c r="H24" i="14"/>
  <c r="I24" i="14" s="1"/>
  <c r="G24" i="14"/>
  <c r="F24" i="14"/>
  <c r="Q27" i="14"/>
  <c r="I27" i="14"/>
  <c r="M29" i="14"/>
  <c r="Q29" i="14"/>
  <c r="E28" i="14"/>
  <c r="E29" i="14" s="1"/>
  <c r="E26" i="14"/>
  <c r="E25" i="14"/>
  <c r="E22" i="14"/>
  <c r="E23" i="14"/>
  <c r="E11" i="14"/>
  <c r="E12" i="14"/>
  <c r="E13" i="14"/>
  <c r="E14" i="14"/>
  <c r="E15" i="14"/>
  <c r="E16" i="14"/>
  <c r="E17" i="14"/>
  <c r="E18" i="14"/>
  <c r="E19" i="14"/>
  <c r="E20" i="14"/>
  <c r="E21" i="14"/>
  <c r="E27" i="14" l="1"/>
  <c r="C10" i="14" l="1"/>
  <c r="C9" i="14" s="1"/>
  <c r="D10" i="14"/>
  <c r="D9" i="14" s="1"/>
  <c r="C24" i="14" l="1"/>
  <c r="D24" i="14"/>
  <c r="E24" i="14" s="1"/>
  <c r="E10" i="14"/>
  <c r="E9" i="14" s="1"/>
  <c r="B27" i="14"/>
  <c r="B29" i="14"/>
  <c r="B10" i="14"/>
  <c r="B9" i="14" s="1"/>
  <c r="C27" i="14"/>
  <c r="D27" i="14"/>
  <c r="C29" i="14"/>
  <c r="D29" i="14"/>
  <c r="A3" i="14"/>
  <c r="A2" i="14"/>
  <c r="A1" i="14"/>
  <c r="B3" i="14"/>
  <c r="B2" i="14"/>
  <c r="D1" i="14"/>
  <c r="C1" i="14"/>
  <c r="B1" i="14"/>
  <c r="B24" i="14" l="1"/>
</calcChain>
</file>

<file path=xl/sharedStrings.xml><?xml version="1.0" encoding="utf-8"?>
<sst xmlns="http://schemas.openxmlformats.org/spreadsheetml/2006/main" count="196" uniqueCount="71">
  <si>
    <t>Reporting Period</t>
  </si>
  <si>
    <t>MCO Name</t>
  </si>
  <si>
    <t>Report Run Date</t>
  </si>
  <si>
    <t>through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</si>
  <si>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</si>
  <si>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</si>
  <si>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</si>
  <si>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</si>
  <si>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</si>
  <si>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</si>
  <si>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</si>
  <si>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</si>
  <si>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</si>
  <si>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</si>
  <si>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</si>
  <si>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</si>
  <si>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General Practice</t>
  </si>
  <si>
    <t>Family Practice</t>
  </si>
  <si>
    <t>Internal Medicine</t>
  </si>
  <si>
    <t>Gerontology</t>
  </si>
  <si>
    <t>Pediatrics</t>
  </si>
  <si>
    <t>Certified Nurse Practitioners</t>
  </si>
  <si>
    <t>Certified Nurse Midwives</t>
  </si>
  <si>
    <t>Physician Assistants</t>
  </si>
  <si>
    <t>Specialists (not listed above)</t>
  </si>
  <si>
    <t>2. Describe any action plans or performance improvement activities addressing any negative PCP changes found during the current reporting period or previous reporting periods.</t>
  </si>
  <si>
    <t>Dissatisfaction with office staff</t>
  </si>
  <si>
    <t>Inconvenient office location</t>
  </si>
  <si>
    <t>Unable to schedule appointments in a timely manner</t>
  </si>
  <si>
    <t>Dissatisfaction with physician's referral policy</t>
  </si>
  <si>
    <t>Less respect and attention time given than to other</t>
  </si>
  <si>
    <t>Patient moved to a new location</t>
  </si>
  <si>
    <t>Appointment times not met in a timely manner</t>
  </si>
  <si>
    <t>Dissatisfaction with medical care/services rendered</t>
  </si>
  <si>
    <t>Dissatisfaction with office hours</t>
  </si>
  <si>
    <t>No reason given</t>
  </si>
  <si>
    <t>Obstetrics</t>
  </si>
  <si>
    <t>Gynecology</t>
  </si>
  <si>
    <t>Other (Please specify reason in the next column)</t>
  </si>
  <si>
    <t>Member's former PCP</t>
  </si>
  <si>
    <t>PCP terminated</t>
  </si>
  <si>
    <t>Auto-assignment</t>
  </si>
  <si>
    <t>PCP/office doesn’t speak preferred language</t>
  </si>
  <si>
    <t>PCP gender</t>
  </si>
  <si>
    <t>Want same PCP as relative/friend</t>
  </si>
  <si>
    <t>Case manager recommendation</t>
  </si>
  <si>
    <t>PCP bedside manner</t>
  </si>
  <si>
    <t>No data should be entered in this tab</t>
  </si>
  <si>
    <t>Top Reasons for PCP Changes</t>
  </si>
  <si>
    <t xml:space="preserve">1. List the top 10 reasons (sorted in descending order by the number of members) for PCP changes. The  reasons are listed in the drop-down menu. If “Other” is selected, the MCO must specify the reason in Column M. </t>
  </si>
  <si>
    <t>Total number of non-dual MCO members</t>
  </si>
  <si>
    <t>Number of PCP change requests submitted to the MCO</t>
  </si>
  <si>
    <t>Number of PCPs who are NOT accepting new members (Closed Panel)</t>
  </si>
  <si>
    <t>Number of PCPs who are accepting new members (Open Panel)</t>
  </si>
  <si>
    <t>Percent of PCPs accepting new members (Open Panel)</t>
  </si>
  <si>
    <t>Number of PCP change requests processed</t>
  </si>
  <si>
    <t>Percent of PCP change requests processed</t>
  </si>
  <si>
    <t>Number of newly enrolled non‑dual MCO members who did NOT select a PCP and were assigned to one</t>
  </si>
  <si>
    <t>Percent of newly enrolled non-dual MCO members who did NOT select a PCP and were assigned to one</t>
  </si>
  <si>
    <t>Number of newly enrolled non‑dual MCO members</t>
  </si>
  <si>
    <t>Q1</t>
  </si>
  <si>
    <t>Q2</t>
  </si>
  <si>
    <t>Q3</t>
  </si>
  <si>
    <t>Q4</t>
  </si>
  <si>
    <t>Number of practitioners serving as PCPs</t>
  </si>
  <si>
    <t>PCP to member ratio</t>
  </si>
  <si>
    <t>Less respect, attention, or time given than to others</t>
  </si>
  <si>
    <t>No Data (ND)</t>
  </si>
  <si>
    <t>3. Describe the method for monitoring PCP ratios. What actions does the MCO take if the ratio approaches the maximum allowable PCP/member ratio?</t>
  </si>
  <si>
    <t>UnitedHealthcare Community Plan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</si>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</sst>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/d/yy;@"/>
    <numFmt numFmtId="165" formatCode="0.0%"/>
    <numFmt numFmtId="166" formatCode="&quot;1:&quot;#,###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Protection="1"/>
    <xf numFmtId="0" fontId="2" fillId="2" borderId="3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6" fillId="3" borderId="7" xfId="0" applyFont="1" applyFill="1" applyBorder="1" applyAlignment="1" applyProtection="1">
      <alignment vertical="top" wrapText="1"/>
    </xf>
    <xf numFmtId="0" fontId="6" fillId="3" borderId="9" xfId="0" applyFont="1" applyFill="1" applyBorder="1" applyAlignment="1" applyProtection="1">
      <alignment vertical="top" wrapText="1"/>
    </xf>
    <xf numFmtId="0" fontId="6" fillId="3" borderId="12" xfId="0" applyFont="1" applyFill="1" applyBorder="1" applyAlignment="1" applyProtection="1">
      <alignment vertical="top" wrapText="1"/>
    </xf>
    <xf numFmtId="0" fontId="7" fillId="5" borderId="0" xfId="0" applyFont="1" applyFill="1" applyProtection="1"/>
    <xf numFmtId="0" fontId="2" fillId="5" borderId="0" xfId="0" applyFont="1" applyFill="1" applyProtection="1"/>
    <xf numFmtId="0" fontId="6" fillId="3" borderId="4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 vertical="top" wrapText="1"/>
    </xf>
    <xf numFmtId="14" fontId="2" fillId="0" borderId="1" xfId="0" applyNumberFormat="1" applyFont="1" applyBorder="1" applyAlignment="1" applyProtection="1">
      <alignment horizontal="center"/>
    </xf>
    <xf numFmtId="164" fontId="2" fillId="4" borderId="3" xfId="0" applyNumberFormat="1" applyFont="1" applyFill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NumberForma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4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 indent="2"/>
    </xf>
    <xf numFmtId="0" fontId="8" fillId="0" borderId="0" xfId="0" applyFont="1"/>
    <xf numFmtId="0" fontId="4" fillId="0" borderId="0" xfId="0" applyFont="1"/>
    <xf numFmtId="0" fontId="1" fillId="0" borderId="0" xfId="0" applyFont="1"/>
    <xf numFmtId="3" fontId="4" fillId="0" borderId="4" xfId="3" applyNumberFormat="1" applyFont="1" applyBorder="1" applyAlignment="1" applyProtection="1">
      <alignment horizontal="center" vertical="top"/>
      <protection locked="0"/>
    </xf>
    <xf numFmtId="3" fontId="4" fillId="5" borderId="4" xfId="3" applyNumberFormat="1" applyFont="1" applyFill="1" applyBorder="1" applyAlignment="1" applyProtection="1">
      <alignment horizontal="center" vertical="top"/>
      <protection locked="0"/>
    </xf>
    <xf numFmtId="3" fontId="4" fillId="3" borderId="4" xfId="0" applyNumberFormat="1" applyFont="1" applyFill="1" applyBorder="1" applyAlignment="1" applyProtection="1">
      <alignment horizontal="center" vertical="top"/>
    </xf>
    <xf numFmtId="3" fontId="4" fillId="0" borderId="4" xfId="0" applyNumberFormat="1" applyFont="1" applyFill="1" applyBorder="1" applyAlignment="1" applyProtection="1">
      <alignment horizontal="center" vertical="top"/>
      <protection locked="0"/>
    </xf>
    <xf numFmtId="3" fontId="4" fillId="0" borderId="4" xfId="3" applyNumberFormat="1" applyFont="1" applyFill="1" applyBorder="1" applyAlignment="1" applyProtection="1">
      <alignment horizontal="center" vertical="top"/>
      <protection locked="0"/>
    </xf>
    <xf numFmtId="165" fontId="4" fillId="3" borderId="4" xfId="2" applyNumberFormat="1" applyFont="1" applyFill="1" applyBorder="1" applyAlignment="1" applyProtection="1">
      <alignment horizontal="center" vertical="top"/>
    </xf>
    <xf numFmtId="3" fontId="4" fillId="3" borderId="4" xfId="3" applyNumberFormat="1" applyFont="1" applyFill="1" applyBorder="1" applyAlignment="1" applyProtection="1">
      <alignment horizontal="center" vertical="top"/>
    </xf>
    <xf numFmtId="0" fontId="6" fillId="3" borderId="4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166" fontId="6" fillId="3" borderId="4" xfId="2" applyNumberFormat="1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vertical="top" wrapText="1"/>
    </xf>
    <xf numFmtId="0" fontId="6" fillId="3" borderId="6" xfId="0" applyFont="1" applyFill="1" applyBorder="1" applyAlignment="1" applyProtection="1">
      <alignment horizontal="left" vertical="top" wrapText="1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10" xfId="0" applyFont="1" applyFill="1" applyBorder="1" applyAlignment="1" applyProtection="1">
      <alignment horizontal="left" vertical="top" wrapText="1"/>
    </xf>
    <xf numFmtId="0" fontId="6" fillId="3" borderId="1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</cellXfs>
  <cellStyles count="4">
    <cellStyle name="Comma" xfId="3" builtinId="3"/>
    <cellStyle name="Normal" xfId="0" builtinId="0"/>
    <cellStyle name="Percent" xfId="2" builtinId="5"/>
    <cellStyle name="Percent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tabSelected="1" zoomScale="80" zoomScaleNormal="80" zoomScaleSheetLayoutView="85" workbookViewId="0">
      <selection activeCell="D18" sqref="D18:M28"/>
    </sheetView>
  </sheetViews>
  <sheetFormatPr defaultColWidth="9.140625" defaultRowHeight="14.25" x14ac:dyDescent="0.2"/>
  <cols>
    <col min="1" max="1" width="6" style="4" customWidth="1"/>
    <col min="2" max="2" width="27.140625" style="4" bestFit="1" customWidth="1"/>
    <col min="3" max="3" width="22.28515625" style="5" customWidth="1"/>
    <col min="4" max="4" width="10" style="5" bestFit="1" customWidth="1"/>
    <col min="5" max="5" width="11" style="5" bestFit="1" customWidth="1"/>
    <col min="6" max="6" width="5.5703125" style="5" bestFit="1" customWidth="1"/>
    <col min="7" max="7" width="5" style="5" bestFit="1" customWidth="1"/>
    <col min="8" max="8" width="6" style="5" bestFit="1" customWidth="1"/>
    <col min="9" max="9" width="5" style="5" bestFit="1" customWidth="1"/>
    <col min="10" max="10" width="8" style="5" customWidth="1"/>
    <col min="11" max="11" width="12.140625" style="5" bestFit="1" customWidth="1"/>
    <col min="12" max="12" width="9.28515625" style="5" bestFit="1" customWidth="1"/>
    <col min="13" max="13" width="62.42578125" style="5" customWidth="1"/>
    <col min="14" max="18" width="9.140625" style="5"/>
    <col min="19" max="19" width="51.5703125" style="5" hidden="1" customWidth="1"/>
    <col min="20" max="16384" width="9.140625" style="5"/>
  </cols>
  <sheetData>
    <row r="1" spans="1:19" s="1" customFormat="1" ht="15" x14ac:dyDescent="0.2">
      <c r="A1" s="41" t="s">
        <v>0</v>
      </c>
      <c r="B1" s="41"/>
      <c r="C1" s="13">
        <v>43191</v>
      </c>
      <c r="D1" s="2" t="s">
        <v>3</v>
      </c>
      <c r="E1" s="14">
        <v>43281</v>
      </c>
    </row>
    <row r="2" spans="1:19" s="1" customFormat="1" ht="15" x14ac:dyDescent="0.2">
      <c r="A2" s="41" t="s">
        <v>1</v>
      </c>
      <c r="B2" s="41"/>
      <c r="C2" s="42" t="s">
        <v>69</v>
      </c>
      <c r="D2" s="43"/>
      <c r="E2" s="44"/>
    </row>
    <row r="3" spans="1:19" s="1" customFormat="1" ht="15" x14ac:dyDescent="0.2">
      <c r="A3" s="41" t="s">
        <v>2</v>
      </c>
      <c r="B3" s="41"/>
      <c r="C3" s="45">
        <v>43289</v>
      </c>
      <c r="D3" s="46"/>
      <c r="E3" s="47"/>
    </row>
    <row r="6" spans="1:19" s="1" customFormat="1" ht="14.25" customHeight="1" x14ac:dyDescent="0.2">
      <c r="A6" s="53" t="s">
        <v>49</v>
      </c>
      <c r="B6" s="54"/>
      <c r="C6" s="6">
        <v>1</v>
      </c>
      <c r="D6" s="49"/>
      <c r="E6" s="50"/>
      <c r="F6" s="50"/>
      <c r="G6" s="50"/>
      <c r="H6" s="50"/>
      <c r="I6" s="50"/>
      <c r="J6" s="50"/>
      <c r="K6" s="50"/>
      <c r="L6" s="51"/>
      <c r="M6" s="37"/>
      <c r="S6" s="1" t="s">
        <v>32</v>
      </c>
    </row>
    <row r="7" spans="1:19" s="1" customFormat="1" x14ac:dyDescent="0.2">
      <c r="A7" s="55"/>
      <c r="B7" s="56"/>
      <c r="C7" s="7">
        <v>2</v>
      </c>
      <c r="D7" s="49"/>
      <c r="E7" s="50"/>
      <c r="F7" s="50"/>
      <c r="G7" s="50"/>
      <c r="H7" s="50"/>
      <c r="I7" s="50"/>
      <c r="J7" s="50"/>
      <c r="K7" s="50"/>
      <c r="L7" s="51"/>
      <c r="M7" s="40"/>
      <c r="S7" s="5" t="s">
        <v>41</v>
      </c>
    </row>
    <row r="8" spans="1:19" s="1" customFormat="1" x14ac:dyDescent="0.2">
      <c r="A8" s="55"/>
      <c r="B8" s="56"/>
      <c r="C8" s="7">
        <v>3</v>
      </c>
      <c r="D8" s="49"/>
      <c r="E8" s="50"/>
      <c r="F8" s="50"/>
      <c r="G8" s="50"/>
      <c r="H8" s="50"/>
      <c r="I8" s="50"/>
      <c r="J8" s="50"/>
      <c r="K8" s="50"/>
      <c r="L8" s="51"/>
      <c r="M8" s="40"/>
      <c r="S8" s="5" t="s">
        <v>45</v>
      </c>
    </row>
    <row r="9" spans="1:19" s="1" customFormat="1" x14ac:dyDescent="0.2">
      <c r="A9" s="55"/>
      <c r="B9" s="56"/>
      <c r="C9" s="7">
        <v>4</v>
      </c>
      <c r="D9" s="49"/>
      <c r="E9" s="50"/>
      <c r="F9" s="50"/>
      <c r="G9" s="50"/>
      <c r="H9" s="50"/>
      <c r="I9" s="50"/>
      <c r="J9" s="50"/>
      <c r="K9" s="50"/>
      <c r="L9" s="51"/>
      <c r="M9" s="37"/>
      <c r="S9" s="1" t="s">
        <v>33</v>
      </c>
    </row>
    <row r="10" spans="1:19" s="1" customFormat="1" x14ac:dyDescent="0.2">
      <c r="A10" s="55"/>
      <c r="B10" s="56"/>
      <c r="C10" s="7">
        <v>5</v>
      </c>
      <c r="D10" s="49"/>
      <c r="E10" s="50"/>
      <c r="F10" s="50"/>
      <c r="G10" s="50"/>
      <c r="H10" s="50"/>
      <c r="I10" s="50"/>
      <c r="J10" s="50"/>
      <c r="K10" s="50"/>
      <c r="L10" s="51"/>
      <c r="M10" s="37"/>
      <c r="S10" s="1" t="s">
        <v>34</v>
      </c>
    </row>
    <row r="11" spans="1:19" x14ac:dyDescent="0.2">
      <c r="A11" s="55"/>
      <c r="B11" s="56"/>
      <c r="C11" s="7">
        <v>6</v>
      </c>
      <c r="D11" s="49"/>
      <c r="E11" s="50"/>
      <c r="F11" s="50"/>
      <c r="G11" s="50"/>
      <c r="H11" s="50"/>
      <c r="I11" s="50"/>
      <c r="J11" s="50"/>
      <c r="K11" s="50"/>
      <c r="L11" s="51"/>
      <c r="M11" s="40"/>
      <c r="S11" s="1" t="s">
        <v>26</v>
      </c>
    </row>
    <row r="12" spans="1:19" x14ac:dyDescent="0.2">
      <c r="A12" s="55"/>
      <c r="B12" s="56"/>
      <c r="C12" s="7">
        <v>7</v>
      </c>
      <c r="D12" s="49"/>
      <c r="E12" s="50"/>
      <c r="F12" s="50"/>
      <c r="G12" s="50"/>
      <c r="H12" s="50"/>
      <c r="I12" s="50"/>
      <c r="J12" s="50"/>
      <c r="K12" s="50"/>
      <c r="L12" s="51"/>
      <c r="M12" s="39"/>
      <c r="S12" s="5" t="s">
        <v>29</v>
      </c>
    </row>
    <row r="13" spans="1:19" x14ac:dyDescent="0.2">
      <c r="A13" s="55"/>
      <c r="B13" s="56"/>
      <c r="C13" s="7">
        <v>8</v>
      </c>
      <c r="D13" s="49"/>
      <c r="E13" s="50"/>
      <c r="F13" s="50"/>
      <c r="G13" s="50"/>
      <c r="H13" s="50"/>
      <c r="I13" s="50"/>
      <c r="J13" s="50"/>
      <c r="K13" s="50"/>
      <c r="L13" s="51"/>
      <c r="M13" s="39"/>
      <c r="S13" s="1" t="s">
        <v>27</v>
      </c>
    </row>
    <row r="14" spans="1:19" x14ac:dyDescent="0.2">
      <c r="A14" s="55"/>
      <c r="B14" s="56"/>
      <c r="C14" s="7">
        <v>9</v>
      </c>
      <c r="D14" s="49"/>
      <c r="E14" s="50"/>
      <c r="F14" s="50"/>
      <c r="G14" s="50"/>
      <c r="H14" s="50"/>
      <c r="I14" s="50"/>
      <c r="J14" s="50"/>
      <c r="K14" s="50"/>
      <c r="L14" s="51"/>
      <c r="M14" s="40"/>
      <c r="S14" s="5" t="s">
        <v>30</v>
      </c>
    </row>
    <row r="15" spans="1:19" s="1" customFormat="1" x14ac:dyDescent="0.2">
      <c r="A15" s="57"/>
      <c r="B15" s="58"/>
      <c r="C15" s="8">
        <v>10</v>
      </c>
      <c r="D15" s="49"/>
      <c r="E15" s="50"/>
      <c r="F15" s="50"/>
      <c r="G15" s="50"/>
      <c r="H15" s="50"/>
      <c r="I15" s="50"/>
      <c r="J15" s="50"/>
      <c r="K15" s="50"/>
      <c r="L15" s="51"/>
      <c r="M15" s="40"/>
      <c r="S15" s="5" t="s">
        <v>39</v>
      </c>
    </row>
    <row r="16" spans="1:19" s="1" customFormat="1" x14ac:dyDescent="0.2">
      <c r="S16" s="5"/>
    </row>
    <row r="17" spans="1:19" s="1" customFormat="1" x14ac:dyDescent="0.2">
      <c r="S17" s="5"/>
    </row>
    <row r="18" spans="1:19" ht="36.6" customHeight="1" x14ac:dyDescent="0.2">
      <c r="A18" s="52" t="s">
        <v>25</v>
      </c>
      <c r="B18" s="52"/>
      <c r="C18" s="52"/>
      <c r="D18" s="48"/>
      <c r="E18" s="48"/>
      <c r="F18" s="48"/>
      <c r="G18" s="48"/>
      <c r="H18" s="48"/>
      <c r="I18" s="48"/>
      <c r="J18" s="48"/>
      <c r="K18" s="48"/>
      <c r="L18" s="48"/>
      <c r="M18" s="48"/>
      <c r="S18" s="5" t="s">
        <v>35</v>
      </c>
    </row>
    <row r="19" spans="1:19" ht="36.6" customHeight="1" x14ac:dyDescent="0.2">
      <c r="A19" s="52"/>
      <c r="B19" s="52"/>
      <c r="C19" s="52"/>
      <c r="D19" s="48"/>
      <c r="E19" s="48"/>
      <c r="F19" s="48"/>
      <c r="G19" s="48"/>
      <c r="H19" s="48"/>
      <c r="I19" s="48"/>
      <c r="J19" s="48"/>
      <c r="K19" s="48"/>
      <c r="L19" s="48"/>
      <c r="M19" s="48"/>
      <c r="S19" s="5" t="s">
        <v>38</v>
      </c>
    </row>
    <row r="20" spans="1:19" ht="15" customHeight="1" x14ac:dyDescent="0.2">
      <c r="A20" s="52"/>
      <c r="B20" s="52"/>
      <c r="C20" s="52"/>
      <c r="D20" s="48"/>
      <c r="E20" s="48"/>
      <c r="F20" s="48"/>
      <c r="G20" s="48"/>
      <c r="H20" s="48"/>
      <c r="I20" s="48"/>
      <c r="J20" s="48"/>
      <c r="K20" s="48"/>
      <c r="L20" s="48"/>
      <c r="M20" s="48"/>
      <c r="S20" s="5" t="s">
        <v>31</v>
      </c>
    </row>
    <row r="21" spans="1:19" ht="15" customHeight="1" x14ac:dyDescent="0.2">
      <c r="A21" s="52"/>
      <c r="B21" s="52"/>
      <c r="C21" s="52"/>
      <c r="D21" s="48"/>
      <c r="E21" s="48"/>
      <c r="F21" s="48"/>
      <c r="G21" s="48"/>
      <c r="H21" s="48"/>
      <c r="I21" s="48"/>
      <c r="J21" s="48"/>
      <c r="K21" s="48"/>
      <c r="L21" s="48"/>
      <c r="M21" s="48"/>
      <c r="S21" s="5" t="s">
        <v>46</v>
      </c>
    </row>
    <row r="22" spans="1:19" ht="15" customHeight="1" x14ac:dyDescent="0.2">
      <c r="A22" s="52"/>
      <c r="B22" s="52"/>
      <c r="C22" s="52"/>
      <c r="D22" s="48"/>
      <c r="E22" s="48"/>
      <c r="F22" s="48"/>
      <c r="G22" s="48"/>
      <c r="H22" s="48"/>
      <c r="I22" s="48"/>
      <c r="J22" s="48"/>
      <c r="K22" s="48"/>
      <c r="L22" s="48"/>
      <c r="M22" s="48"/>
      <c r="S22" s="5" t="s">
        <v>43</v>
      </c>
    </row>
    <row r="23" spans="1:19" ht="15" customHeight="1" x14ac:dyDescent="0.2">
      <c r="A23" s="52"/>
      <c r="B23" s="52"/>
      <c r="C23" s="52"/>
      <c r="D23" s="48"/>
      <c r="E23" s="48"/>
      <c r="F23" s="48"/>
      <c r="G23" s="48"/>
      <c r="H23" s="48"/>
      <c r="I23" s="48"/>
      <c r="J23" s="48"/>
      <c r="K23" s="48"/>
      <c r="L23" s="48"/>
      <c r="M23" s="48"/>
      <c r="S23" s="5" t="s">
        <v>40</v>
      </c>
    </row>
    <row r="24" spans="1:19" ht="15" customHeight="1" x14ac:dyDescent="0.2">
      <c r="A24" s="52"/>
      <c r="B24" s="52"/>
      <c r="C24" s="52"/>
      <c r="D24" s="48"/>
      <c r="E24" s="48"/>
      <c r="F24" s="48"/>
      <c r="G24" s="48"/>
      <c r="H24" s="48"/>
      <c r="I24" s="48"/>
      <c r="J24" s="48"/>
      <c r="K24" s="48"/>
      <c r="L24" s="48"/>
      <c r="M24" s="48"/>
      <c r="S24" s="5" t="s">
        <v>42</v>
      </c>
    </row>
    <row r="25" spans="1:19" ht="15" customHeight="1" x14ac:dyDescent="0.2">
      <c r="A25" s="52"/>
      <c r="B25" s="52"/>
      <c r="C25" s="52"/>
      <c r="D25" s="48"/>
      <c r="E25" s="48"/>
      <c r="F25" s="48"/>
      <c r="G25" s="48"/>
      <c r="H25" s="48"/>
      <c r="I25" s="48"/>
      <c r="J25" s="48"/>
      <c r="K25" s="48"/>
      <c r="L25" s="48"/>
      <c r="M25" s="48"/>
      <c r="S25" s="1" t="s">
        <v>28</v>
      </c>
    </row>
    <row r="26" spans="1:19" ht="15" customHeight="1" x14ac:dyDescent="0.2">
      <c r="A26" s="52"/>
      <c r="B26" s="52"/>
      <c r="C26" s="52"/>
      <c r="D26" s="48"/>
      <c r="E26" s="48"/>
      <c r="F26" s="48"/>
      <c r="G26" s="48"/>
      <c r="H26" s="48"/>
      <c r="I26" s="48"/>
      <c r="J26" s="48"/>
      <c r="K26" s="48"/>
      <c r="L26" s="48"/>
      <c r="M26" s="48"/>
      <c r="S26" s="5" t="s">
        <v>44</v>
      </c>
    </row>
    <row r="27" spans="1:19" ht="15" customHeight="1" x14ac:dyDescent="0.2">
      <c r="A27" s="52"/>
      <c r="B27" s="52"/>
      <c r="C27" s="52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9" ht="15" customHeight="1" x14ac:dyDescent="0.2">
      <c r="A28" s="52"/>
      <c r="B28" s="52"/>
      <c r="C28" s="52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9" x14ac:dyDescent="0.2">
      <c r="A29" s="5"/>
      <c r="B29" s="5"/>
    </row>
    <row r="30" spans="1:19" x14ac:dyDescent="0.2">
      <c r="A30" s="5"/>
      <c r="B30" s="5"/>
    </row>
    <row r="31" spans="1:19" x14ac:dyDescent="0.2">
      <c r="A31" s="52" t="s">
        <v>68</v>
      </c>
      <c r="B31" s="52"/>
      <c r="C31" s="52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9" x14ac:dyDescent="0.2">
      <c r="A32" s="52"/>
      <c r="B32" s="52"/>
      <c r="C32" s="52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x14ac:dyDescent="0.2">
      <c r="A33" s="52"/>
      <c r="B33" s="52"/>
      <c r="C33" s="52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 x14ac:dyDescent="0.2">
      <c r="A34" s="52"/>
      <c r="B34" s="52"/>
      <c r="C34" s="52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x14ac:dyDescent="0.2">
      <c r="A35" s="52"/>
      <c r="B35" s="52"/>
      <c r="C35" s="52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3" x14ac:dyDescent="0.2">
      <c r="A36" s="52"/>
      <c r="B36" s="52"/>
      <c r="C36" s="52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3" x14ac:dyDescent="0.2">
      <c r="A37" s="52"/>
      <c r="B37" s="52"/>
      <c r="C37" s="52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3" x14ac:dyDescent="0.2">
      <c r="A38" s="52"/>
      <c r="B38" s="52"/>
      <c r="C38" s="52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3" x14ac:dyDescent="0.2">
      <c r="A39" s="52"/>
      <c r="B39" s="52"/>
      <c r="C39" s="52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3" x14ac:dyDescent="0.2">
      <c r="A40" s="52"/>
      <c r="B40" s="52"/>
      <c r="C40" s="52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3" x14ac:dyDescent="0.2">
      <c r="A41" s="52"/>
      <c r="B41" s="52"/>
      <c r="C41" s="52"/>
      <c r="D41" s="48"/>
      <c r="E41" s="48"/>
      <c r="F41" s="48"/>
      <c r="G41" s="48"/>
      <c r="H41" s="48"/>
      <c r="I41" s="48"/>
      <c r="J41" s="48"/>
      <c r="K41" s="48"/>
      <c r="L41" s="48"/>
      <c r="M41" s="48"/>
    </row>
  </sheetData>
  <sheetProtection password="CC55" sheet="1" objects="1" scenarios="1" formatColumns="0" formatRows="0" insertColumns="0" insertRows="0"/>
  <sortState ref="S6:S24">
    <sortCondition ref="S6"/>
  </sortState>
  <mergeCells count="20">
    <mergeCell ref="D31:M41"/>
    <mergeCell ref="D9:L9"/>
    <mergeCell ref="D10:L10"/>
    <mergeCell ref="D11:L11"/>
    <mergeCell ref="A31:C41"/>
    <mergeCell ref="A18:C28"/>
    <mergeCell ref="D12:L12"/>
    <mergeCell ref="D13:L13"/>
    <mergeCell ref="D14:L14"/>
    <mergeCell ref="D15:L15"/>
    <mergeCell ref="A6:B15"/>
    <mergeCell ref="D6:L6"/>
    <mergeCell ref="D7:L7"/>
    <mergeCell ref="D8:L8"/>
    <mergeCell ref="D18:M28"/>
    <mergeCell ref="A1:B1"/>
    <mergeCell ref="A2:B2"/>
    <mergeCell ref="C2:E2"/>
    <mergeCell ref="A3:B3"/>
    <mergeCell ref="C3:E3"/>
  </mergeCells>
  <printOptions horizontalCentered="1"/>
  <pageMargins left="0.2" right="0.2" top="1.95" bottom="0.75" header="0.3" footer="0.3"/>
  <pageSetup scale="70" orientation="landscape" r:id="rId1"/>
  <headerFooter scaleWithDoc="0">
    <oddHeader>&amp;C&amp;"Arial,Bold"&amp;G
PCP Report
Section I - &amp;A</oddHeader>
    <oddFooter>&amp;L&amp;"Arial,Regular"&amp;10PCP - Report #53&amp;C&amp;"Arial,Regular"&amp;10Rev. v5 2015-02&amp;R&amp;"Arial,Regular"&amp;10&amp;P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Reference!$A$4:$A$23</xm:f>
          </x14:formula1>
          <xm:sqref>D6:L15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80" zoomScaleNormal="80" zoomScaleSheetLayoutView="55" zoomScalePageLayoutView="70" workbookViewId="0">
      <selection activeCell="A28" sqref="A28"/>
    </sheetView>
  </sheetViews>
  <sheetFormatPr defaultColWidth="9.140625" defaultRowHeight="14.25" x14ac:dyDescent="0.2"/>
  <cols>
    <col min="1" max="1" width="38.42578125" style="4" customWidth="1"/>
    <col min="2" max="2" width="14.28515625" style="5" bestFit="1" customWidth="1"/>
    <col min="3" max="3" width="11.7109375" style="5" customWidth="1"/>
    <col min="4" max="4" width="14.7109375" style="5" customWidth="1"/>
    <col min="5" max="17" width="11.7109375" style="5" customWidth="1"/>
    <col min="18" max="16384" width="9.140625" style="1"/>
  </cols>
  <sheetData>
    <row r="1" spans="1:17" ht="15" x14ac:dyDescent="0.2">
      <c r="A1" s="12" t="str">
        <f>Analysis!A1</f>
        <v>Reporting Period</v>
      </c>
      <c r="B1" s="16">
        <f>IF(Analysis!C1="","",Analysis!C1)</f>
        <v>43191</v>
      </c>
      <c r="C1" s="17" t="str">
        <f>IF(Analysis!D1="","",Analysis!D1)</f>
        <v>through</v>
      </c>
      <c r="D1" s="18">
        <f>IF(Analysis!E1="","",Analysis!E1)</f>
        <v>43281</v>
      </c>
      <c r="E1" s="19"/>
      <c r="F1" s="1"/>
      <c r="G1" s="1"/>
      <c r="H1" s="1"/>
      <c r="I1" s="19"/>
      <c r="J1" s="1"/>
      <c r="K1" s="1"/>
      <c r="L1" s="1"/>
      <c r="M1" s="1"/>
      <c r="N1" s="1"/>
      <c r="O1" s="1"/>
      <c r="P1" s="1"/>
      <c r="Q1" s="1"/>
    </row>
    <row r="2" spans="1:17" ht="15" x14ac:dyDescent="0.25">
      <c r="A2" s="12" t="str">
        <f>Analysis!A2</f>
        <v>MCO Name</v>
      </c>
      <c r="B2" s="59" t="str">
        <f>IF(Analysis!C2="","",Analysis!C2)</f>
        <v>UnitedHealthcare Community Plan</v>
      </c>
      <c r="C2" s="60"/>
      <c r="D2" s="61"/>
      <c r="E2" s="20"/>
      <c r="F2" s="1"/>
      <c r="G2" s="1"/>
      <c r="H2" s="1"/>
      <c r="I2" s="20"/>
      <c r="J2" s="1"/>
      <c r="K2" s="1"/>
      <c r="L2" s="1"/>
      <c r="M2" s="1"/>
      <c r="N2" s="21"/>
      <c r="O2" s="1"/>
      <c r="P2" s="1"/>
      <c r="Q2" s="1"/>
    </row>
    <row r="3" spans="1:17" ht="15" x14ac:dyDescent="0.2">
      <c r="A3" s="12" t="str">
        <f>Analysis!A3</f>
        <v>Report Run Date</v>
      </c>
      <c r="B3" s="62">
        <f>IF(Analysis!C3="","",Analysis!C3)</f>
        <v>43289</v>
      </c>
      <c r="C3" s="63"/>
      <c r="D3" s="64"/>
      <c r="E3" s="19"/>
      <c r="F3" s="1"/>
      <c r="G3" s="1"/>
      <c r="H3" s="1"/>
      <c r="I3" s="19"/>
      <c r="J3" s="1"/>
      <c r="K3" s="1"/>
      <c r="L3" s="1"/>
      <c r="M3" s="1"/>
      <c r="N3" s="1"/>
      <c r="O3" s="1"/>
      <c r="P3" s="1"/>
      <c r="Q3" s="1"/>
    </row>
    <row r="6" spans="1:17" ht="15" x14ac:dyDescent="0.2">
      <c r="A6" s="22"/>
      <c r="B6" s="23" t="s">
        <v>4</v>
      </c>
      <c r="C6" s="23" t="s">
        <v>5</v>
      </c>
      <c r="D6" s="23" t="s">
        <v>6</v>
      </c>
      <c r="E6" s="23" t="s">
        <v>60</v>
      </c>
      <c r="F6" s="23" t="s">
        <v>7</v>
      </c>
      <c r="G6" s="23" t="s">
        <v>8</v>
      </c>
      <c r="H6" s="23" t="s">
        <v>9</v>
      </c>
      <c r="I6" s="23" t="s">
        <v>61</v>
      </c>
      <c r="J6" s="23" t="s">
        <v>10</v>
      </c>
      <c r="K6" s="23" t="s">
        <v>11</v>
      </c>
      <c r="L6" s="23" t="s">
        <v>12</v>
      </c>
      <c r="M6" s="23" t="s">
        <v>62</v>
      </c>
      <c r="N6" s="23" t="s">
        <v>13</v>
      </c>
      <c r="O6" s="23" t="s">
        <v>14</v>
      </c>
      <c r="P6" s="23" t="s">
        <v>15</v>
      </c>
      <c r="Q6" s="23" t="s">
        <v>63</v>
      </c>
    </row>
    <row r="7" spans="1:17" ht="28.5" x14ac:dyDescent="0.2">
      <c r="A7" s="11" t="s">
        <v>59</v>
      </c>
      <c r="B7" s="29">
        <v>2579</v>
      </c>
      <c r="C7" s="29">
        <v>1236</v>
      </c>
      <c r="D7" s="29">
        <v>1040</v>
      </c>
      <c r="E7" s="35">
        <f>SUM(B7:D7)</f>
        <v>4855</v>
      </c>
      <c r="F7" s="29">
        <v>1302</v>
      </c>
      <c r="G7" s="29">
        <v>1159</v>
      </c>
      <c r="H7" s="29">
        <v>970</v>
      </c>
      <c r="I7" s="35">
        <f t="shared" ref="I7" si="0">SUM(F7:H7)</f>
        <v>3431</v>
      </c>
      <c r="J7" s="29" t="s">
        <v>70</v>
      </c>
      <c r="K7" s="29" t="s">
        <v>70</v>
      </c>
      <c r="L7" s="29" t="s">
        <v>70</v>
      </c>
      <c r="M7" s="35">
        <f t="shared" ref="M7" si="1">SUM(J7:L7)</f>
        <v>0</v>
      </c>
      <c r="N7" s="29" t="s">
        <v>70</v>
      </c>
      <c r="O7" s="29" t="s">
        <v>70</v>
      </c>
      <c r="P7" s="29" t="s">
        <v>70</v>
      </c>
      <c r="Q7" s="35">
        <f t="shared" ref="Q7" si="2">SUM(N7:P7)</f>
        <v>0</v>
      </c>
    </row>
    <row r="8" spans="1:17" s="10" customFormat="1" ht="28.5" x14ac:dyDescent="0.2">
      <c r="A8" s="11" t="s">
        <v>50</v>
      </c>
      <c r="B8" s="30">
        <v>73071</v>
      </c>
      <c r="C8" s="30">
        <v>72511</v>
      </c>
      <c r="D8" s="30">
        <v>72132</v>
      </c>
      <c r="E8" s="31">
        <f>D8</f>
        <v>72132</v>
      </c>
      <c r="F8" s="29">
        <v>72440</v>
      </c>
      <c r="G8" s="29">
        <v>71625</v>
      </c>
      <c r="H8" s="29">
        <v>70594</v>
      </c>
      <c r="I8" s="31">
        <f>H8</f>
        <v>70594</v>
      </c>
      <c r="J8" s="29" t="s">
        <v>70</v>
      </c>
      <c r="K8" s="29" t="s">
        <v>70</v>
      </c>
      <c r="L8" s="29" t="s">
        <v>70</v>
      </c>
      <c r="M8" s="31" t="str">
        <f>L8</f>
        <v>ND</v>
      </c>
      <c r="N8" s="29" t="s">
        <v>70</v>
      </c>
      <c r="O8" s="29" t="s">
        <v>70</v>
      </c>
      <c r="P8" s="29" t="s">
        <v>70</v>
      </c>
      <c r="Q8" s="31" t="str">
        <f>P8</f>
        <v>ND</v>
      </c>
    </row>
    <row r="9" spans="1:17" s="9" customFormat="1" x14ac:dyDescent="0.2">
      <c r="A9" s="36" t="s">
        <v>65</v>
      </c>
      <c r="B9" s="38">
        <f>IFERROR(B8/B10,"")</f>
        <v>29.631386861313867</v>
      </c>
      <c r="C9" s="38">
        <f t="shared" ref="C9:Q9" si="3">IFERROR(C8/C10,"")</f>
        <v>29.297373737373736</v>
      </c>
      <c r="D9" s="38">
        <f t="shared" si="3"/>
        <v>29.144242424242425</v>
      </c>
      <c r="E9" s="38">
        <f t="shared" si="3"/>
        <v>29.144242424242425</v>
      </c>
      <c r="F9" s="38">
        <f t="shared" si="3"/>
        <v>28.791732909379967</v>
      </c>
      <c r="G9" s="38">
        <f t="shared" si="3"/>
        <v>28.581404628890663</v>
      </c>
      <c r="H9" s="38">
        <f t="shared" si="3"/>
        <v>28.260208166533225</v>
      </c>
      <c r="I9" s="38">
        <f t="shared" si="3"/>
        <v>28.260208166533225</v>
      </c>
      <c r="J9" s="38" t="str">
        <f t="shared" si="3"/>
        <v/>
      </c>
      <c r="K9" s="38" t="str">
        <f t="shared" si="3"/>
        <v/>
      </c>
      <c r="L9" s="38" t="str">
        <f t="shared" si="3"/>
        <v/>
      </c>
      <c r="M9" s="38" t="str">
        <f t="shared" si="3"/>
        <v/>
      </c>
      <c r="N9" s="38" t="str">
        <f t="shared" si="3"/>
        <v/>
      </c>
      <c r="O9" s="38" t="str">
        <f t="shared" si="3"/>
        <v/>
      </c>
      <c r="P9" s="38" t="str">
        <f t="shared" si="3"/>
        <v/>
      </c>
      <c r="Q9" s="38" t="str">
        <f t="shared" si="3"/>
        <v/>
      </c>
    </row>
    <row r="10" spans="1:17" s="10" customFormat="1" ht="28.5" x14ac:dyDescent="0.2">
      <c r="A10" s="24" t="s">
        <v>64</v>
      </c>
      <c r="B10" s="31">
        <f>SUM(B11:B21)</f>
        <v>2466</v>
      </c>
      <c r="C10" s="31">
        <f>SUM(C11:C21)</f>
        <v>2475</v>
      </c>
      <c r="D10" s="31">
        <f>SUM(D11:D21)</f>
        <v>2475</v>
      </c>
      <c r="E10" s="31">
        <f>D10</f>
        <v>2475</v>
      </c>
      <c r="F10" s="31">
        <f t="shared" ref="F10:H10" si="4">SUM(F11:F21)</f>
        <v>2516</v>
      </c>
      <c r="G10" s="31">
        <f t="shared" si="4"/>
        <v>2506</v>
      </c>
      <c r="H10" s="31">
        <f t="shared" si="4"/>
        <v>2498</v>
      </c>
      <c r="I10" s="31">
        <f t="shared" ref="I10:I23" si="5">H10</f>
        <v>2498</v>
      </c>
      <c r="J10" s="31">
        <f t="shared" ref="J10:L10" si="6">SUM(J11:J21)</f>
        <v>0</v>
      </c>
      <c r="K10" s="31">
        <f t="shared" si="6"/>
        <v>0</v>
      </c>
      <c r="L10" s="31">
        <f t="shared" si="6"/>
        <v>0</v>
      </c>
      <c r="M10" s="31">
        <f t="shared" ref="M10:M23" si="7">L10</f>
        <v>0</v>
      </c>
      <c r="N10" s="31">
        <f t="shared" ref="N10:P10" si="8">SUM(N11:N21)</f>
        <v>0</v>
      </c>
      <c r="O10" s="31">
        <f t="shared" si="8"/>
        <v>0</v>
      </c>
      <c r="P10" s="31">
        <f t="shared" si="8"/>
        <v>0</v>
      </c>
      <c r="Q10" s="31">
        <f t="shared" ref="Q10:Q23" si="9">P10</f>
        <v>0</v>
      </c>
    </row>
    <row r="11" spans="1:17" x14ac:dyDescent="0.2">
      <c r="A11" s="25" t="s">
        <v>16</v>
      </c>
      <c r="B11" s="32">
        <v>32</v>
      </c>
      <c r="C11" s="32">
        <v>30</v>
      </c>
      <c r="D11" s="32">
        <v>29</v>
      </c>
      <c r="E11" s="31">
        <f t="shared" ref="E11:E23" si="10">D11</f>
        <v>29</v>
      </c>
      <c r="F11" s="29">
        <v>33</v>
      </c>
      <c r="G11" s="29">
        <v>33</v>
      </c>
      <c r="H11" s="29">
        <v>32</v>
      </c>
      <c r="I11" s="31">
        <f t="shared" si="5"/>
        <v>32</v>
      </c>
      <c r="J11" s="29" t="s">
        <v>70</v>
      </c>
      <c r="K11" s="29" t="s">
        <v>70</v>
      </c>
      <c r="L11" s="29" t="s">
        <v>70</v>
      </c>
      <c r="M11" s="31" t="str">
        <f t="shared" si="7"/>
        <v>ND</v>
      </c>
      <c r="N11" s="29" t="s">
        <v>70</v>
      </c>
      <c r="O11" s="29" t="s">
        <v>70</v>
      </c>
      <c r="P11" s="29" t="s">
        <v>70</v>
      </c>
      <c r="Q11" s="31" t="str">
        <f t="shared" si="9"/>
        <v>ND</v>
      </c>
    </row>
    <row r="12" spans="1:17" x14ac:dyDescent="0.2">
      <c r="A12" s="25" t="s">
        <v>17</v>
      </c>
      <c r="B12" s="32">
        <v>759</v>
      </c>
      <c r="C12" s="32">
        <v>760</v>
      </c>
      <c r="D12" s="32">
        <v>755</v>
      </c>
      <c r="E12" s="31">
        <f t="shared" si="10"/>
        <v>755</v>
      </c>
      <c r="F12" s="29">
        <v>755</v>
      </c>
      <c r="G12" s="29">
        <v>748</v>
      </c>
      <c r="H12" s="29">
        <v>745</v>
      </c>
      <c r="I12" s="31">
        <f t="shared" si="5"/>
        <v>745</v>
      </c>
      <c r="J12" s="29" t="s">
        <v>70</v>
      </c>
      <c r="K12" s="29" t="s">
        <v>70</v>
      </c>
      <c r="L12" s="29" t="s">
        <v>70</v>
      </c>
      <c r="M12" s="31" t="str">
        <f t="shared" si="7"/>
        <v>ND</v>
      </c>
      <c r="N12" s="29" t="s">
        <v>70</v>
      </c>
      <c r="O12" s="29" t="s">
        <v>70</v>
      </c>
      <c r="P12" s="29" t="s">
        <v>70</v>
      </c>
      <c r="Q12" s="31" t="str">
        <f t="shared" si="9"/>
        <v>ND</v>
      </c>
    </row>
    <row r="13" spans="1:17" x14ac:dyDescent="0.2">
      <c r="A13" s="25" t="s">
        <v>18</v>
      </c>
      <c r="B13" s="32">
        <v>318</v>
      </c>
      <c r="C13" s="32">
        <v>319</v>
      </c>
      <c r="D13" s="32">
        <v>320</v>
      </c>
      <c r="E13" s="31">
        <f t="shared" si="10"/>
        <v>320</v>
      </c>
      <c r="F13" s="29">
        <v>322</v>
      </c>
      <c r="G13" s="29">
        <v>320</v>
      </c>
      <c r="H13" s="29">
        <v>318</v>
      </c>
      <c r="I13" s="31">
        <f t="shared" si="5"/>
        <v>318</v>
      </c>
      <c r="J13" s="29" t="s">
        <v>70</v>
      </c>
      <c r="K13" s="29" t="s">
        <v>70</v>
      </c>
      <c r="L13" s="29" t="s">
        <v>70</v>
      </c>
      <c r="M13" s="31" t="str">
        <f t="shared" si="7"/>
        <v>ND</v>
      </c>
      <c r="N13" s="29" t="s">
        <v>70</v>
      </c>
      <c r="O13" s="29" t="s">
        <v>70</v>
      </c>
      <c r="P13" s="29" t="s">
        <v>70</v>
      </c>
      <c r="Q13" s="31" t="str">
        <f t="shared" si="9"/>
        <v>ND</v>
      </c>
    </row>
    <row r="14" spans="1:17" x14ac:dyDescent="0.2">
      <c r="A14" s="25" t="s">
        <v>19</v>
      </c>
      <c r="B14" s="32">
        <v>3</v>
      </c>
      <c r="C14" s="32">
        <v>3</v>
      </c>
      <c r="D14" s="32">
        <v>3</v>
      </c>
      <c r="E14" s="31">
        <f t="shared" si="10"/>
        <v>3</v>
      </c>
      <c r="F14" s="29">
        <v>4</v>
      </c>
      <c r="G14" s="29">
        <v>4</v>
      </c>
      <c r="H14" s="29">
        <v>4</v>
      </c>
      <c r="I14" s="31">
        <f t="shared" si="5"/>
        <v>4</v>
      </c>
      <c r="J14" s="29" t="s">
        <v>70</v>
      </c>
      <c r="K14" s="29" t="s">
        <v>70</v>
      </c>
      <c r="L14" s="29" t="s">
        <v>70</v>
      </c>
      <c r="M14" s="31" t="str">
        <f t="shared" si="7"/>
        <v>ND</v>
      </c>
      <c r="N14" s="29" t="s">
        <v>70</v>
      </c>
      <c r="O14" s="29" t="s">
        <v>70</v>
      </c>
      <c r="P14" s="29" t="s">
        <v>70</v>
      </c>
      <c r="Q14" s="31" t="str">
        <f t="shared" si="9"/>
        <v>ND</v>
      </c>
    </row>
    <row r="15" spans="1:17" x14ac:dyDescent="0.2">
      <c r="A15" s="25" t="s">
        <v>36</v>
      </c>
      <c r="B15" s="32">
        <v>249</v>
      </c>
      <c r="C15" s="32">
        <v>249</v>
      </c>
      <c r="D15" s="32">
        <v>255</v>
      </c>
      <c r="E15" s="31">
        <f t="shared" si="10"/>
        <v>255</v>
      </c>
      <c r="F15" s="29">
        <v>256</v>
      </c>
      <c r="G15" s="29">
        <v>254</v>
      </c>
      <c r="H15" s="29">
        <v>254</v>
      </c>
      <c r="I15" s="31">
        <f t="shared" si="5"/>
        <v>254</v>
      </c>
      <c r="J15" s="29" t="s">
        <v>70</v>
      </c>
      <c r="K15" s="29" t="s">
        <v>70</v>
      </c>
      <c r="L15" s="29" t="s">
        <v>70</v>
      </c>
      <c r="M15" s="31" t="str">
        <f t="shared" si="7"/>
        <v>ND</v>
      </c>
      <c r="N15" s="29" t="s">
        <v>70</v>
      </c>
      <c r="O15" s="29" t="s">
        <v>70</v>
      </c>
      <c r="P15" s="29" t="s">
        <v>70</v>
      </c>
      <c r="Q15" s="31" t="str">
        <f t="shared" si="9"/>
        <v>ND</v>
      </c>
    </row>
    <row r="16" spans="1:17" x14ac:dyDescent="0.2">
      <c r="A16" s="25" t="s">
        <v>37</v>
      </c>
      <c r="B16" s="32">
        <v>22</v>
      </c>
      <c r="C16" s="32">
        <v>22</v>
      </c>
      <c r="D16" s="32">
        <v>22</v>
      </c>
      <c r="E16" s="31">
        <f t="shared" si="10"/>
        <v>22</v>
      </c>
      <c r="F16" s="29">
        <v>22</v>
      </c>
      <c r="G16" s="29">
        <v>22</v>
      </c>
      <c r="H16" s="29">
        <v>22</v>
      </c>
      <c r="I16" s="31">
        <f t="shared" si="5"/>
        <v>22</v>
      </c>
      <c r="J16" s="29" t="s">
        <v>70</v>
      </c>
      <c r="K16" s="29" t="s">
        <v>70</v>
      </c>
      <c r="L16" s="29" t="s">
        <v>70</v>
      </c>
      <c r="M16" s="31" t="str">
        <f t="shared" si="7"/>
        <v>ND</v>
      </c>
      <c r="N16" s="29" t="s">
        <v>70</v>
      </c>
      <c r="O16" s="29" t="s">
        <v>70</v>
      </c>
      <c r="P16" s="29" t="s">
        <v>70</v>
      </c>
      <c r="Q16" s="31" t="str">
        <f t="shared" si="9"/>
        <v>ND</v>
      </c>
    </row>
    <row r="17" spans="1:17" x14ac:dyDescent="0.2">
      <c r="A17" s="25" t="s">
        <v>20</v>
      </c>
      <c r="B17" s="32">
        <v>241</v>
      </c>
      <c r="C17" s="32">
        <v>240</v>
      </c>
      <c r="D17" s="32">
        <v>238</v>
      </c>
      <c r="E17" s="31">
        <f t="shared" si="10"/>
        <v>238</v>
      </c>
      <c r="F17" s="29">
        <v>236</v>
      </c>
      <c r="G17" s="29">
        <v>233</v>
      </c>
      <c r="H17" s="29">
        <v>233</v>
      </c>
      <c r="I17" s="31">
        <f t="shared" si="5"/>
        <v>233</v>
      </c>
      <c r="J17" s="29" t="s">
        <v>70</v>
      </c>
      <c r="K17" s="29" t="s">
        <v>70</v>
      </c>
      <c r="L17" s="29" t="s">
        <v>70</v>
      </c>
      <c r="M17" s="31" t="str">
        <f t="shared" si="7"/>
        <v>ND</v>
      </c>
      <c r="N17" s="29" t="s">
        <v>70</v>
      </c>
      <c r="O17" s="29" t="s">
        <v>70</v>
      </c>
      <c r="P17" s="29" t="s">
        <v>70</v>
      </c>
      <c r="Q17" s="31" t="str">
        <f t="shared" si="9"/>
        <v>ND</v>
      </c>
    </row>
    <row r="18" spans="1:17" x14ac:dyDescent="0.2">
      <c r="A18" s="25" t="s">
        <v>21</v>
      </c>
      <c r="B18" s="32">
        <v>439</v>
      </c>
      <c r="C18" s="32">
        <v>447</v>
      </c>
      <c r="D18" s="32">
        <v>452</v>
      </c>
      <c r="E18" s="31">
        <f t="shared" si="10"/>
        <v>452</v>
      </c>
      <c r="F18" s="29">
        <v>488</v>
      </c>
      <c r="G18" s="29">
        <v>493</v>
      </c>
      <c r="H18" s="29">
        <v>492</v>
      </c>
      <c r="I18" s="31">
        <f t="shared" si="5"/>
        <v>492</v>
      </c>
      <c r="J18" s="29" t="s">
        <v>70</v>
      </c>
      <c r="K18" s="29" t="s">
        <v>70</v>
      </c>
      <c r="L18" s="29" t="s">
        <v>70</v>
      </c>
      <c r="M18" s="31" t="str">
        <f t="shared" si="7"/>
        <v>ND</v>
      </c>
      <c r="N18" s="29" t="s">
        <v>70</v>
      </c>
      <c r="O18" s="29" t="s">
        <v>70</v>
      </c>
      <c r="P18" s="29" t="s">
        <v>70</v>
      </c>
      <c r="Q18" s="31" t="str">
        <f t="shared" si="9"/>
        <v>ND</v>
      </c>
    </row>
    <row r="19" spans="1:17" x14ac:dyDescent="0.2">
      <c r="A19" s="25" t="s">
        <v>22</v>
      </c>
      <c r="B19" s="32">
        <v>106</v>
      </c>
      <c r="C19" s="32">
        <v>107</v>
      </c>
      <c r="D19" s="32">
        <v>108</v>
      </c>
      <c r="E19" s="31">
        <f t="shared" si="10"/>
        <v>108</v>
      </c>
      <c r="F19" s="29">
        <v>109</v>
      </c>
      <c r="G19" s="29">
        <v>110</v>
      </c>
      <c r="H19" s="29">
        <v>110</v>
      </c>
      <c r="I19" s="31">
        <f t="shared" si="5"/>
        <v>110</v>
      </c>
      <c r="J19" s="29" t="s">
        <v>70</v>
      </c>
      <c r="K19" s="29" t="s">
        <v>70</v>
      </c>
      <c r="L19" s="29" t="s">
        <v>70</v>
      </c>
      <c r="M19" s="31" t="str">
        <f t="shared" si="7"/>
        <v>ND</v>
      </c>
      <c r="N19" s="29" t="s">
        <v>70</v>
      </c>
      <c r="O19" s="29" t="s">
        <v>70</v>
      </c>
      <c r="P19" s="29" t="s">
        <v>70</v>
      </c>
      <c r="Q19" s="31" t="str">
        <f t="shared" si="9"/>
        <v>ND</v>
      </c>
    </row>
    <row r="20" spans="1:17" x14ac:dyDescent="0.2">
      <c r="A20" s="25" t="s">
        <v>23</v>
      </c>
      <c r="B20" s="32">
        <v>245</v>
      </c>
      <c r="C20" s="32">
        <v>246</v>
      </c>
      <c r="D20" s="32">
        <v>241</v>
      </c>
      <c r="E20" s="31">
        <f t="shared" si="10"/>
        <v>241</v>
      </c>
      <c r="F20" s="29">
        <v>240</v>
      </c>
      <c r="G20" s="29">
        <v>238</v>
      </c>
      <c r="H20" s="29">
        <v>238</v>
      </c>
      <c r="I20" s="31">
        <f t="shared" si="5"/>
        <v>238</v>
      </c>
      <c r="J20" s="29" t="s">
        <v>70</v>
      </c>
      <c r="K20" s="29" t="s">
        <v>70</v>
      </c>
      <c r="L20" s="29" t="s">
        <v>70</v>
      </c>
      <c r="M20" s="31" t="str">
        <f t="shared" si="7"/>
        <v>ND</v>
      </c>
      <c r="N20" s="29" t="s">
        <v>70</v>
      </c>
      <c r="O20" s="29" t="s">
        <v>70</v>
      </c>
      <c r="P20" s="29" t="s">
        <v>70</v>
      </c>
      <c r="Q20" s="31" t="str">
        <f t="shared" si="9"/>
        <v>ND</v>
      </c>
    </row>
    <row r="21" spans="1:17" x14ac:dyDescent="0.2">
      <c r="A21" s="25" t="s">
        <v>24</v>
      </c>
      <c r="B21" s="32">
        <v>52</v>
      </c>
      <c r="C21" s="32">
        <v>52</v>
      </c>
      <c r="D21" s="32">
        <v>52</v>
      </c>
      <c r="E21" s="31">
        <f t="shared" si="10"/>
        <v>52</v>
      </c>
      <c r="F21" s="29">
        <v>51</v>
      </c>
      <c r="G21" s="29">
        <v>51</v>
      </c>
      <c r="H21" s="29">
        <v>50</v>
      </c>
      <c r="I21" s="31">
        <f t="shared" si="5"/>
        <v>50</v>
      </c>
      <c r="J21" s="29" t="s">
        <v>70</v>
      </c>
      <c r="K21" s="29" t="s">
        <v>70</v>
      </c>
      <c r="L21" s="29" t="s">
        <v>70</v>
      </c>
      <c r="M21" s="31" t="str">
        <f t="shared" si="7"/>
        <v>ND</v>
      </c>
      <c r="N21" s="29" t="s">
        <v>70</v>
      </c>
      <c r="O21" s="29" t="s">
        <v>70</v>
      </c>
      <c r="P21" s="29" t="s">
        <v>70</v>
      </c>
      <c r="Q21" s="31" t="str">
        <f t="shared" si="9"/>
        <v>ND</v>
      </c>
    </row>
    <row r="22" spans="1:17" ht="28.5" x14ac:dyDescent="0.2">
      <c r="A22" s="15" t="s">
        <v>53</v>
      </c>
      <c r="B22" s="33">
        <v>2341</v>
      </c>
      <c r="C22" s="33">
        <v>2350</v>
      </c>
      <c r="D22" s="33">
        <v>2351</v>
      </c>
      <c r="E22" s="31">
        <f t="shared" si="10"/>
        <v>2351</v>
      </c>
      <c r="F22" s="29">
        <v>2392</v>
      </c>
      <c r="G22" s="29">
        <v>2385</v>
      </c>
      <c r="H22" s="29">
        <v>2378</v>
      </c>
      <c r="I22" s="31">
        <f t="shared" si="5"/>
        <v>2378</v>
      </c>
      <c r="J22" s="29" t="s">
        <v>70</v>
      </c>
      <c r="K22" s="29" t="s">
        <v>70</v>
      </c>
      <c r="L22" s="29" t="s">
        <v>70</v>
      </c>
      <c r="M22" s="31" t="str">
        <f t="shared" si="7"/>
        <v>ND</v>
      </c>
      <c r="N22" s="29" t="s">
        <v>70</v>
      </c>
      <c r="O22" s="29" t="s">
        <v>70</v>
      </c>
      <c r="P22" s="29" t="s">
        <v>70</v>
      </c>
      <c r="Q22" s="31" t="str">
        <f t="shared" si="9"/>
        <v>ND</v>
      </c>
    </row>
    <row r="23" spans="1:17" ht="42.75" x14ac:dyDescent="0.2">
      <c r="A23" s="15" t="s">
        <v>52</v>
      </c>
      <c r="B23" s="33">
        <v>125</v>
      </c>
      <c r="C23" s="33">
        <v>125</v>
      </c>
      <c r="D23" s="33">
        <v>124</v>
      </c>
      <c r="E23" s="31">
        <f t="shared" si="10"/>
        <v>124</v>
      </c>
      <c r="F23" s="29">
        <v>124</v>
      </c>
      <c r="G23" s="29">
        <v>121</v>
      </c>
      <c r="H23" s="29">
        <v>120</v>
      </c>
      <c r="I23" s="31">
        <f t="shared" si="5"/>
        <v>120</v>
      </c>
      <c r="J23" s="29" t="s">
        <v>70</v>
      </c>
      <c r="K23" s="29" t="s">
        <v>70</v>
      </c>
      <c r="L23" s="29" t="s">
        <v>70</v>
      </c>
      <c r="M23" s="31" t="str">
        <f t="shared" si="7"/>
        <v>ND</v>
      </c>
      <c r="N23" s="29" t="s">
        <v>70</v>
      </c>
      <c r="O23" s="29" t="s">
        <v>70</v>
      </c>
      <c r="P23" s="29" t="s">
        <v>70</v>
      </c>
      <c r="Q23" s="31" t="str">
        <f t="shared" si="9"/>
        <v>ND</v>
      </c>
    </row>
    <row r="24" spans="1:17" ht="28.5" x14ac:dyDescent="0.2">
      <c r="A24" s="15" t="s">
        <v>54</v>
      </c>
      <c r="B24" s="34">
        <f>IFERROR((B22/B10),"")</f>
        <v>0.94931062449310621</v>
      </c>
      <c r="C24" s="34">
        <f t="shared" ref="C24:D24" si="11">IFERROR((C22/C10),"")</f>
        <v>0.9494949494949495</v>
      </c>
      <c r="D24" s="34">
        <f t="shared" si="11"/>
        <v>0.94989898989898991</v>
      </c>
      <c r="E24" s="34">
        <f>D24</f>
        <v>0.94989898989898991</v>
      </c>
      <c r="F24" s="34">
        <f>IFERROR((F22/F10),"")</f>
        <v>0.9507154213036566</v>
      </c>
      <c r="G24" s="34">
        <f t="shared" ref="G24:H24" si="12">IFERROR((G22/G10),"")</f>
        <v>0.95171588188347966</v>
      </c>
      <c r="H24" s="34">
        <f t="shared" si="12"/>
        <v>0.95196156925540432</v>
      </c>
      <c r="I24" s="34">
        <f>H24</f>
        <v>0.95196156925540432</v>
      </c>
      <c r="J24" s="34" t="str">
        <f>IFERROR((J22/J10),"")</f>
        <v/>
      </c>
      <c r="K24" s="34" t="str">
        <f t="shared" ref="K24:L24" si="13">IFERROR((K22/K10),"")</f>
        <v/>
      </c>
      <c r="L24" s="34" t="str">
        <f t="shared" si="13"/>
        <v/>
      </c>
      <c r="M24" s="34" t="str">
        <f>L24</f>
        <v/>
      </c>
      <c r="N24" s="34" t="str">
        <f>IFERROR((N22/N10),"")</f>
        <v/>
      </c>
      <c r="O24" s="34" t="str">
        <f t="shared" ref="O24:P24" si="14">IFERROR((O22/O10),"")</f>
        <v/>
      </c>
      <c r="P24" s="34" t="str">
        <f t="shared" si="14"/>
        <v/>
      </c>
      <c r="Q24" s="34" t="str">
        <f>P24</f>
        <v/>
      </c>
    </row>
    <row r="25" spans="1:17" ht="28.5" x14ac:dyDescent="0.2">
      <c r="A25" s="11" t="s">
        <v>51</v>
      </c>
      <c r="B25" s="32">
        <v>2366</v>
      </c>
      <c r="C25" s="32">
        <v>2353</v>
      </c>
      <c r="D25" s="32">
        <v>1902</v>
      </c>
      <c r="E25" s="31">
        <f>SUM(B25:D25)</f>
        <v>6621</v>
      </c>
      <c r="F25" s="29">
        <v>254</v>
      </c>
      <c r="G25" s="29">
        <v>492</v>
      </c>
      <c r="H25" s="29">
        <v>199</v>
      </c>
      <c r="I25" s="31">
        <f t="shared" ref="I25:I26" si="15">SUM(F25:H25)</f>
        <v>945</v>
      </c>
      <c r="J25" s="29" t="s">
        <v>70</v>
      </c>
      <c r="K25" s="29" t="s">
        <v>70</v>
      </c>
      <c r="L25" s="29" t="s">
        <v>70</v>
      </c>
      <c r="M25" s="31">
        <f t="shared" ref="M25:M26" si="16">SUM(J25:L25)</f>
        <v>0</v>
      </c>
      <c r="N25" s="29" t="s">
        <v>70</v>
      </c>
      <c r="O25" s="29" t="s">
        <v>70</v>
      </c>
      <c r="P25" s="29" t="s">
        <v>70</v>
      </c>
      <c r="Q25" s="31">
        <f t="shared" ref="Q25:Q26" si="17">SUM(N25:P25)</f>
        <v>0</v>
      </c>
    </row>
    <row r="26" spans="1:17" ht="28.5" x14ac:dyDescent="0.2">
      <c r="A26" s="11" t="s">
        <v>55</v>
      </c>
      <c r="B26" s="32">
        <v>2366</v>
      </c>
      <c r="C26" s="32">
        <v>2353</v>
      </c>
      <c r="D26" s="32">
        <v>1902</v>
      </c>
      <c r="E26" s="31">
        <f>SUM(B26:D26)</f>
        <v>6621</v>
      </c>
      <c r="F26" s="29">
        <v>254</v>
      </c>
      <c r="G26" s="29">
        <v>492</v>
      </c>
      <c r="H26" s="29">
        <v>199</v>
      </c>
      <c r="I26" s="31">
        <f t="shared" si="15"/>
        <v>945</v>
      </c>
      <c r="J26" s="29" t="s">
        <v>70</v>
      </c>
      <c r="K26" s="29" t="s">
        <v>70</v>
      </c>
      <c r="L26" s="29" t="s">
        <v>70</v>
      </c>
      <c r="M26" s="31">
        <f t="shared" si="16"/>
        <v>0</v>
      </c>
      <c r="N26" s="29" t="s">
        <v>70</v>
      </c>
      <c r="O26" s="29" t="s">
        <v>70</v>
      </c>
      <c r="P26" s="29" t="s">
        <v>70</v>
      </c>
      <c r="Q26" s="31">
        <f t="shared" si="17"/>
        <v>0</v>
      </c>
    </row>
    <row r="27" spans="1:17" ht="27.6" x14ac:dyDescent="0.25">
      <c r="A27" s="11" t="s">
        <v>56</v>
      </c>
      <c r="B27" s="34">
        <f>IFERROR(B26/B25,"")</f>
        <v>1</v>
      </c>
      <c r="C27" s="34">
        <f t="shared" ref="C27:F27" si="18">IFERROR(C26/C25,"")</f>
        <v>1</v>
      </c>
      <c r="D27" s="34">
        <f t="shared" si="18"/>
        <v>1</v>
      </c>
      <c r="E27" s="34">
        <f t="shared" si="18"/>
        <v>1</v>
      </c>
      <c r="F27" s="34">
        <f t="shared" si="18"/>
        <v>1</v>
      </c>
      <c r="G27" s="34">
        <f t="shared" ref="G27:Q27" si="19">IFERROR(G26/G25,"")</f>
        <v>1</v>
      </c>
      <c r="H27" s="34">
        <f t="shared" si="19"/>
        <v>1</v>
      </c>
      <c r="I27" s="34">
        <f t="shared" si="19"/>
        <v>1</v>
      </c>
      <c r="J27" s="34" t="str">
        <f t="shared" si="19"/>
        <v/>
      </c>
      <c r="K27" s="34" t="str">
        <f t="shared" si="19"/>
        <v/>
      </c>
      <c r="L27" s="34" t="str">
        <f t="shared" si="19"/>
        <v/>
      </c>
      <c r="M27" s="34" t="str">
        <f t="shared" si="19"/>
        <v/>
      </c>
      <c r="N27" s="34" t="str">
        <f t="shared" si="19"/>
        <v/>
      </c>
      <c r="O27" s="34" t="str">
        <f t="shared" si="19"/>
        <v/>
      </c>
      <c r="P27" s="34" t="str">
        <f t="shared" si="19"/>
        <v/>
      </c>
      <c r="Q27" s="34" t="str">
        <f t="shared" si="19"/>
        <v/>
      </c>
    </row>
    <row r="28" spans="1:17" ht="42.75" x14ac:dyDescent="0.2">
      <c r="A28" s="11" t="s">
        <v>57</v>
      </c>
      <c r="B28" s="32">
        <v>871</v>
      </c>
      <c r="C28" s="32">
        <v>639</v>
      </c>
      <c r="D28" s="32">
        <v>557</v>
      </c>
      <c r="E28" s="35">
        <f>SUM(B28:D28)</f>
        <v>2067</v>
      </c>
      <c r="F28" s="29">
        <v>656</v>
      </c>
      <c r="G28" s="29">
        <v>491</v>
      </c>
      <c r="H28" s="29">
        <v>404</v>
      </c>
      <c r="I28" s="35">
        <f t="shared" ref="I28" si="20">SUM(F28:H28)</f>
        <v>1551</v>
      </c>
      <c r="J28" s="29" t="s">
        <v>70</v>
      </c>
      <c r="K28" s="29" t="s">
        <v>70</v>
      </c>
      <c r="L28" s="29" t="s">
        <v>70</v>
      </c>
      <c r="M28" s="35">
        <f t="shared" ref="M28" si="21">SUM(J28:L28)</f>
        <v>0</v>
      </c>
      <c r="N28" s="29" t="s">
        <v>70</v>
      </c>
      <c r="O28" s="29" t="s">
        <v>70</v>
      </c>
      <c r="P28" s="29" t="s">
        <v>70</v>
      </c>
      <c r="Q28" s="35">
        <f t="shared" ref="Q28" si="22">SUM(N28:P28)</f>
        <v>0</v>
      </c>
    </row>
    <row r="29" spans="1:17" ht="41.45" x14ac:dyDescent="0.25">
      <c r="A29" s="11" t="s">
        <v>58</v>
      </c>
      <c r="B29" s="34">
        <f t="shared" ref="B29:E29" si="23">IFERROR(B28/B7,"")</f>
        <v>0.33772780147343934</v>
      </c>
      <c r="C29" s="34">
        <f t="shared" si="23"/>
        <v>0.51699029126213591</v>
      </c>
      <c r="D29" s="34">
        <f t="shared" si="23"/>
        <v>0.53557692307692306</v>
      </c>
      <c r="E29" s="34">
        <f t="shared" si="23"/>
        <v>0.42574665293511843</v>
      </c>
      <c r="F29" s="34">
        <f t="shared" ref="F29" si="24">IFERROR(F28/F7,"")</f>
        <v>0.50384024577572961</v>
      </c>
      <c r="G29" s="34">
        <f t="shared" ref="G29" si="25">IFERROR(G28/G7,"")</f>
        <v>0.42364106988783434</v>
      </c>
      <c r="H29" s="34">
        <f t="shared" ref="H29" si="26">IFERROR(H28/H7,"")</f>
        <v>0.41649484536082476</v>
      </c>
      <c r="I29" s="34">
        <f t="shared" ref="I29" si="27">IFERROR(I28/I7,"")</f>
        <v>0.45205479452054792</v>
      </c>
      <c r="J29" s="34" t="str">
        <f t="shared" ref="J29" si="28">IFERROR(J28/J7,"")</f>
        <v/>
      </c>
      <c r="K29" s="34" t="str">
        <f t="shared" ref="K29" si="29">IFERROR(K28/K7,"")</f>
        <v/>
      </c>
      <c r="L29" s="34" t="str">
        <f t="shared" ref="L29" si="30">IFERROR(L28/L7,"")</f>
        <v/>
      </c>
      <c r="M29" s="34" t="str">
        <f t="shared" ref="M29" si="31">IFERROR(M28/M7,"")</f>
        <v/>
      </c>
      <c r="N29" s="34" t="str">
        <f t="shared" ref="N29" si="32">IFERROR(N28/N7,"")</f>
        <v/>
      </c>
      <c r="O29" s="34" t="str">
        <f t="shared" ref="O29" si="33">IFERROR(O28/O7,"")</f>
        <v/>
      </c>
      <c r="P29" s="34" t="str">
        <f t="shared" ref="P29" si="34">IFERROR(P28/P7,"")</f>
        <v/>
      </c>
      <c r="Q29" s="34" t="str">
        <f t="shared" ref="Q29" si="35">IFERROR(Q28/Q7,"")</f>
        <v/>
      </c>
    </row>
  </sheetData>
  <sheetProtection password="CC55" sheet="1" objects="1" scenarios="1" formatRows="0"/>
  <mergeCells count="2">
    <mergeCell ref="B2:D2"/>
    <mergeCell ref="B3:D3"/>
  </mergeCells>
  <printOptions horizontalCentered="1"/>
  <pageMargins left="0.2" right="0.2" top="1.95" bottom="0.75" header="0.3" footer="0.3"/>
  <pageSetup scale="58" orientation="landscape" r:id="rId1"/>
  <headerFooter scaleWithDoc="0">
    <oddHeader>&amp;C&amp;"Arial,Bold"&amp;G
PCP Report
Section II - &amp;A</oddHeader>
    <oddFooter>&amp;L&amp;"Arial,Regular"&amp;10PCP - Report #53&amp;C&amp;"Arial,Regular"&amp;10Rev. v5 2015-02&amp;R&amp;"Arial,Regular"&amp;10&amp;P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zoomScale="80" zoomScaleNormal="80" zoomScaleSheetLayoutView="85" workbookViewId="0"/>
  </sheetViews>
  <sheetFormatPr defaultColWidth="9.140625" defaultRowHeight="14.25" x14ac:dyDescent="0.2"/>
  <cols>
    <col min="1" max="1" width="34.140625" style="4" bestFit="1" customWidth="1"/>
    <col min="2" max="2" width="14.28515625" style="5" bestFit="1" customWidth="1"/>
    <col min="3" max="13" width="11.7109375" style="5" customWidth="1"/>
    <col min="14" max="14" width="39.85546875" style="1" customWidth="1"/>
    <col min="15" max="16384" width="9.140625" style="1"/>
  </cols>
  <sheetData>
    <row r="1" spans="1:13" ht="15" x14ac:dyDescent="0.25">
      <c r="A1" s="26" t="s">
        <v>47</v>
      </c>
      <c r="B1" s="27"/>
      <c r="C1" s="27"/>
      <c r="D1" s="27"/>
      <c r="E1" s="27"/>
      <c r="F1" s="27"/>
    </row>
    <row r="2" spans="1:13" x14ac:dyDescent="0.2">
      <c r="A2" s="27"/>
      <c r="B2" s="27"/>
      <c r="C2" s="27"/>
      <c r="D2" s="27"/>
      <c r="E2" s="27"/>
      <c r="F2" s="27"/>
    </row>
    <row r="3" spans="1:13" s="10" customFormat="1" ht="15" x14ac:dyDescent="0.25">
      <c r="A3" s="28" t="s">
        <v>48</v>
      </c>
      <c r="B3" s="27"/>
      <c r="C3" s="27"/>
      <c r="D3" s="27"/>
      <c r="E3" s="27"/>
      <c r="F3" s="27"/>
      <c r="G3" s="5"/>
      <c r="H3" s="5"/>
      <c r="I3" s="5"/>
      <c r="J3" s="5"/>
      <c r="K3" s="5"/>
      <c r="L3" s="5"/>
      <c r="M3" s="5"/>
    </row>
    <row r="4" spans="1:13" s="9" customFormat="1" x14ac:dyDescent="0.2">
      <c r="A4" s="27" t="s">
        <v>32</v>
      </c>
      <c r="B4" s="27"/>
      <c r="C4" s="27"/>
      <c r="D4" s="27"/>
      <c r="E4" s="27"/>
      <c r="F4" s="27"/>
      <c r="G4" s="5"/>
      <c r="H4" s="5"/>
      <c r="I4" s="5"/>
      <c r="J4" s="5"/>
      <c r="K4" s="5"/>
      <c r="L4" s="5"/>
      <c r="M4" s="5"/>
    </row>
    <row r="5" spans="1:13" s="10" customFormat="1" x14ac:dyDescent="0.2">
      <c r="A5" s="27" t="s">
        <v>41</v>
      </c>
      <c r="B5" s="27"/>
      <c r="C5" s="27"/>
      <c r="D5" s="27"/>
      <c r="E5" s="27"/>
      <c r="F5" s="27"/>
      <c r="G5" s="5"/>
      <c r="H5" s="5"/>
      <c r="I5" s="5"/>
      <c r="J5" s="5"/>
      <c r="K5" s="5"/>
      <c r="L5" s="5"/>
      <c r="M5" s="5"/>
    </row>
    <row r="6" spans="1:13" x14ac:dyDescent="0.2">
      <c r="A6" s="27" t="s">
        <v>45</v>
      </c>
      <c r="B6" s="27"/>
      <c r="C6" s="27"/>
      <c r="D6" s="27"/>
      <c r="E6" s="27"/>
      <c r="F6" s="27"/>
    </row>
    <row r="7" spans="1:13" x14ac:dyDescent="0.2">
      <c r="A7" s="27" t="s">
        <v>33</v>
      </c>
      <c r="B7" s="27"/>
      <c r="C7" s="27"/>
      <c r="D7" s="27"/>
      <c r="E7" s="27"/>
      <c r="F7" s="27"/>
    </row>
    <row r="8" spans="1:13" x14ac:dyDescent="0.2">
      <c r="A8" s="27" t="s">
        <v>34</v>
      </c>
      <c r="B8" s="27"/>
      <c r="C8" s="27"/>
      <c r="D8" s="27"/>
      <c r="E8" s="27"/>
      <c r="F8" s="27"/>
    </row>
    <row r="9" spans="1:13" x14ac:dyDescent="0.2">
      <c r="A9" s="27" t="s">
        <v>26</v>
      </c>
      <c r="B9" s="27"/>
      <c r="C9" s="27"/>
      <c r="D9" s="27"/>
      <c r="E9" s="27"/>
      <c r="F9" s="27"/>
    </row>
    <row r="10" spans="1:13" x14ac:dyDescent="0.2">
      <c r="A10" s="27" t="s">
        <v>29</v>
      </c>
      <c r="B10" s="27"/>
      <c r="C10" s="27"/>
      <c r="D10" s="27"/>
      <c r="E10" s="27"/>
      <c r="F10" s="27"/>
    </row>
    <row r="11" spans="1:13" x14ac:dyDescent="0.2">
      <c r="A11" s="27" t="s">
        <v>27</v>
      </c>
      <c r="B11" s="27"/>
      <c r="C11" s="27"/>
      <c r="D11" s="27"/>
      <c r="E11" s="27"/>
      <c r="F11" s="27"/>
    </row>
    <row r="12" spans="1:13" x14ac:dyDescent="0.2">
      <c r="A12" s="27" t="s">
        <v>66</v>
      </c>
      <c r="B12" s="27"/>
      <c r="C12" s="27"/>
      <c r="D12" s="27"/>
      <c r="E12" s="27"/>
      <c r="F12" s="27"/>
    </row>
    <row r="13" spans="1:13" x14ac:dyDescent="0.2">
      <c r="A13" s="27" t="s">
        <v>39</v>
      </c>
      <c r="B13" s="27"/>
      <c r="C13" s="27"/>
      <c r="D13" s="27"/>
      <c r="E13" s="27"/>
      <c r="F13" s="27"/>
    </row>
    <row r="14" spans="1:13" x14ac:dyDescent="0.2">
      <c r="A14" s="27" t="s">
        <v>35</v>
      </c>
      <c r="B14" s="27"/>
      <c r="C14" s="27"/>
      <c r="D14" s="27"/>
      <c r="E14" s="27"/>
      <c r="F14" s="27"/>
    </row>
    <row r="15" spans="1:13" x14ac:dyDescent="0.2">
      <c r="A15" s="27" t="s">
        <v>38</v>
      </c>
      <c r="B15" s="27"/>
      <c r="C15" s="27"/>
      <c r="D15" s="27"/>
      <c r="E15" s="27"/>
      <c r="F15" s="27"/>
    </row>
    <row r="16" spans="1:13" x14ac:dyDescent="0.2">
      <c r="A16" s="27" t="s">
        <v>31</v>
      </c>
      <c r="B16" s="27"/>
      <c r="C16" s="27"/>
      <c r="D16" s="27"/>
      <c r="E16" s="27"/>
      <c r="F16" s="27"/>
    </row>
    <row r="17" spans="1:14" x14ac:dyDescent="0.2">
      <c r="A17" s="27" t="s">
        <v>46</v>
      </c>
      <c r="B17" s="27"/>
      <c r="C17" s="27"/>
      <c r="D17" s="27"/>
      <c r="E17" s="27"/>
      <c r="F17" s="27"/>
    </row>
    <row r="18" spans="1:14" x14ac:dyDescent="0.2">
      <c r="A18" s="27" t="s">
        <v>43</v>
      </c>
      <c r="B18" s="27"/>
      <c r="C18" s="27"/>
      <c r="D18" s="27"/>
      <c r="E18" s="27"/>
      <c r="F18" s="27"/>
    </row>
    <row r="19" spans="1:14" x14ac:dyDescent="0.2">
      <c r="A19" s="27" t="s">
        <v>40</v>
      </c>
      <c r="B19" s="27"/>
      <c r="C19" s="27"/>
      <c r="D19" s="27"/>
      <c r="E19" s="27"/>
      <c r="F19" s="27"/>
    </row>
    <row r="20" spans="1:14" x14ac:dyDescent="0.2">
      <c r="A20" s="27" t="s">
        <v>42</v>
      </c>
      <c r="B20" s="27"/>
      <c r="C20" s="27"/>
      <c r="D20" s="27"/>
      <c r="E20" s="27"/>
      <c r="F20" s="27"/>
    </row>
    <row r="21" spans="1:14" x14ac:dyDescent="0.2">
      <c r="A21" s="27" t="s">
        <v>28</v>
      </c>
      <c r="B21" s="27"/>
      <c r="C21" s="27"/>
      <c r="D21" s="27"/>
      <c r="E21" s="27"/>
      <c r="F21" s="27"/>
    </row>
    <row r="22" spans="1:14" x14ac:dyDescent="0.2">
      <c r="A22" s="27" t="s">
        <v>44</v>
      </c>
      <c r="B22" s="27"/>
      <c r="C22" s="27"/>
      <c r="D22" s="27"/>
      <c r="E22" s="27"/>
      <c r="F22" s="27"/>
    </row>
    <row r="23" spans="1:14" x14ac:dyDescent="0.2">
      <c r="A23" s="27" t="s">
        <v>67</v>
      </c>
      <c r="B23" s="27"/>
      <c r="C23" s="27"/>
      <c r="D23" s="27"/>
      <c r="E23" s="27"/>
      <c r="F23" s="27"/>
    </row>
    <row r="24" spans="1:14" x14ac:dyDescent="0.2">
      <c r="N24" s="3"/>
    </row>
    <row r="25" spans="1:14" ht="77.25" customHeight="1" x14ac:dyDescent="0.2"/>
  </sheetData>
  <sheetProtection password="CC55" sheet="1" objects="1" scenarios="1"/>
  <printOptions horizontalCentered="1"/>
  <pageMargins left="0.2" right="0.2" top="1.95" bottom="0.75" header="0.3" footer="0.3"/>
  <pageSetup orientation="portrait" r:id="rId1"/>
  <headerFooter scaleWithDoc="0">
    <oddHeader>&amp;C&amp;"Arial,Bold"&amp;G
PCP Report
&amp;A</oddHeader>
    <oddFooter>&amp;L&amp;"Arial,Regular"&amp;10PCP - Report #53&amp;C&amp;"Arial,Regular"&amp;10Rev. v5 2015-02&amp;R&amp;"Arial,Regular"&amp;10&amp;P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643390B3A6F46BFB85BD87D6EABF5" ma:contentTypeVersion="29" ma:contentTypeDescription="Create a new document." ma:contentTypeScope="" ma:versionID="41fc8495a36164c5382cb76841c109fa">
  <xsd:schema xmlns:xsd="http://www.w3.org/2001/XMLSchema" xmlns:xs="http://www.w3.org/2001/XMLSchema" xmlns:p="http://schemas.microsoft.com/office/2006/metadata/properties" xmlns:ns2="d6619361-6733-4889-8a96-470efa1f75f4" targetNamespace="http://schemas.microsoft.com/office/2006/metadata/properties" ma:root="true" ma:fieldsID="4adb39d554f34456c5a9d1e3ecea6f7c" ns2:_="">
    <xsd:import namespace="d6619361-6733-4889-8a96-470efa1f75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19361-6733-4889-8a96-470efa1f75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0a3f2fb4-b55d-407e-b14e-9e384816b321}" ma:internalName="TaxCatchAll" ma:showField="CatchAllData" ma:web="b3f4fe02-4d75-4340-85ec-3af4ca8e07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a3f2fb4-b55d-407e-b14e-9e384816b321}" ma:internalName="TaxCatchAllLabel" ma:readOnly="true" ma:showField="CatchAllDataLabel" ma:web="b3f4fe02-4d75-4340-85ec-3af4ca8e07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024CF2865EA42909988F5DE143E90" ma:contentTypeVersion="0" ma:contentTypeDescription="Create a new document." ma:contentTypeScope="" ma:versionID="f049d55627ad5d67bcd83e8cc6f2e3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70E7B-D153-435B-B3F9-7D9D2E5A7443}"/>
</file>

<file path=customXml/itemProps2.xml><?xml version="1.0" encoding="utf-8"?>
<ds:datastoreItem xmlns:ds="http://schemas.openxmlformats.org/officeDocument/2006/customXml" ds:itemID="{9872C474-249F-47FC-BFBC-18CD01F7ACF2}"/>
</file>

<file path=customXml/itemProps3.xml><?xml version="1.0" encoding="utf-8"?>
<ds:datastoreItem xmlns:ds="http://schemas.openxmlformats.org/officeDocument/2006/customXml" ds:itemID="{0664085F-9841-4E1F-B0F0-A90810432F1C}"/>
</file>

<file path=customXml/itemProps4.xml><?xml version="1.0" encoding="utf-8"?>
<ds:datastoreItem xmlns:ds="http://schemas.openxmlformats.org/officeDocument/2006/customXml" ds:itemID="{6EF118BA-F866-4F8D-B14E-17B6D3AE03A5}"/>
</file>

<file path=customXml/itemProps5.xml><?xml version="1.0" encoding="utf-8"?>
<ds:datastoreItem xmlns:ds="http://schemas.openxmlformats.org/officeDocument/2006/customXml" ds:itemID="{59E10881-0B71-44FC-A805-3CC79430B0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Analysis</vt:lpstr>
      <vt:lpstr>PCP Statistics</vt:lpstr>
      <vt:lpstr>Reference</vt:lpstr>
      <vt:lpstr>Analysis!Print_Area</vt:lpstr>
      <vt:lpstr>'PCP Statistics'!Print_Area</vt:lpstr>
      <vt:lpstr>Reference!Print_Area</vt:lpstr>
    </vt:vector>
  </TitlesOfParts>
  <Company>MMC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Att. C.27.a.i. Sample_Network Access Report PCP</dc:title>
  <dc:creator>jennifer-feliciano</dc:creator>
  <cp:lastModifiedBy>Sunderland, Jessica J</cp:lastModifiedBy>
  <cp:lastPrinted>2015-02-03T15:21:24Z</cp:lastPrinted>
  <dcterms:created xsi:type="dcterms:W3CDTF">2013-03-13T18:05:32Z</dcterms:created>
  <dcterms:modified xsi:type="dcterms:W3CDTF">2018-09-27T23:29:28Z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0x0101005DE024CF2865EA42909988F5DE143E90</vt:lpwstr>
  </property>
  <property fmtid="{D5CDD505-2E9C-101B-9397-08002B2CF9AE}" pid="3" name="CWRMItemRecordClassification">
    <vt:lpwstr>1;#UNV2020 - Drafts, Work-in-Progress and Working Files|b49f6905-4eb3-44d3-9a49-8bbf46918ee9</vt:lpwstr>
  </property>
  <property fmtid="{D5CDD505-2E9C-101B-9397-08002B2CF9AE}" pid="4" name="CWRMItemRecordClassificationTaxHTField0">
    <vt:lpwstr>UNV2020 - Drafts, Work-in-Progress and Working Files|b49f6905-4eb3-44d3-9a49-8bbf46918ee9</vt:lpwstr>
  </property>
</Properties>
</file>